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пецификация" sheetId="1" state="visible" r:id="rId1"/>
    <sheet xmlns:r="http://schemas.openxmlformats.org/officeDocument/2006/relationships" name="Сравнение аналогов" sheetId="2" state="visible" r:id="rId2"/>
    <sheet xmlns:r="http://schemas.openxmlformats.org/officeDocument/2006/relationships" name="Расчёт кабеля" sheetId="3" state="visible" r:id="rId3"/>
    <sheet xmlns:r="http://schemas.openxmlformats.org/officeDocument/2006/relationships" name="Подсказки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9">
    <font>
      <name val="Calibri"/>
      <family val="2"/>
      <color theme="1"/>
      <sz val="11"/>
      <scheme val="minor"/>
    </font>
    <font>
      <b val="1"/>
      <color rgb="00FFFFFF"/>
      <sz val="14"/>
    </font>
    <font>
      <i val="1"/>
      <color rgb="00888888"/>
      <sz val="10"/>
    </font>
    <font>
      <color rgb="00888888"/>
      <sz val="9"/>
    </font>
    <font>
      <b val="1"/>
      <color rgb="00FFFFFF"/>
      <sz val="10"/>
    </font>
    <font>
      <b val="1"/>
      <sz val="11"/>
    </font>
    <font>
      <i val="1"/>
      <color rgb="00888888"/>
      <sz val="9"/>
    </font>
    <font>
      <b val="1"/>
      <color rgb="001A2B4A"/>
      <sz val="14"/>
    </font>
    <font>
      <b val="1"/>
    </font>
  </fonts>
  <fills count="6">
    <fill>
      <patternFill/>
    </fill>
    <fill>
      <patternFill patternType="gray125"/>
    </fill>
    <fill>
      <patternFill patternType="solid">
        <fgColor rgb="001A2B4A"/>
      </patternFill>
    </fill>
    <fill>
      <patternFill patternType="solid">
        <fgColor rgb="003A5070"/>
      </patternFill>
    </fill>
    <fill>
      <patternFill patternType="solid">
        <fgColor rgb="00FFF3C4"/>
      </patternFill>
    </fill>
    <fill>
      <patternFill patternType="solid">
        <fgColor rgb="00F2F4F8"/>
      </patternFill>
    </fill>
  </fills>
  <borders count="3">
    <border>
      <left/>
      <right/>
      <top/>
      <bottom/>
      <diagonal/>
    </border>
    <border>
      <left style="thin">
        <color rgb="00D9DDE5"/>
      </left>
      <right style="thin">
        <color rgb="00D9DDE5"/>
      </right>
      <top style="thin">
        <color rgb="00D9DDE5"/>
      </top>
      <bottom style="thin">
        <color rgb="00D9DDE5"/>
      </bottom>
    </border>
    <border>
      <top style="double">
        <color rgb="001A2B4A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4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/>
    </xf>
    <xf numFmtId="3" fontId="0" fillId="4" borderId="1" applyAlignment="1" pivotButton="0" quotePrefix="0" xfId="0">
      <alignment vertical="center"/>
    </xf>
    <xf numFmtId="4" fontId="0" fillId="5" borderId="1" pivotButton="0" quotePrefix="0" xfId="0"/>
    <xf numFmtId="4" fontId="0" fillId="0" borderId="1" pivotButton="0" quotePrefix="0" xfId="0"/>
    <xf numFmtId="0" fontId="5" fillId="0" borderId="2" applyAlignment="1" pivotButton="0" quotePrefix="0" xfId="0">
      <alignment horizontal="right" vertical="center"/>
    </xf>
    <xf numFmtId="0" fontId="0" fillId="0" borderId="2" pivotButton="0" quotePrefix="0" xfId="0"/>
    <xf numFmtId="4" fontId="5" fillId="0" borderId="2" pivotButton="0" quotePrefix="0" xfId="0"/>
    <xf numFmtId="164" fontId="0" fillId="0" borderId="1" pivotButton="0" quotePrefix="0" xfId="0"/>
    <xf numFmtId="165" fontId="0" fillId="0" borderId="1" pivotButton="0" quotePrefix="0" xfId="0"/>
    <xf numFmtId="1" fontId="0" fillId="0" borderId="1" pivotButton="0" quotePrefix="0" xfId="0"/>
    <xf numFmtId="0" fontId="6" fillId="0" borderId="0" applyAlignment="1" pivotButton="0" quotePrefix="0" xfId="0">
      <alignment vertical="center" wrapText="1"/>
    </xf>
    <xf numFmtId="0" fontId="7" fillId="0" borderId="0" pivotButton="0" quotePrefix="0" xfId="0"/>
    <xf numFmtId="0" fontId="8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44" customWidth="1" min="2" max="2"/>
    <col width="14" customWidth="1" min="3" max="3"/>
    <col width="18" customWidth="1" min="4" max="4"/>
    <col width="8" customWidth="1" min="5" max="5"/>
    <col width="9" customWidth="1" min="6" max="6"/>
    <col width="12" customWidth="1" min="7" max="7"/>
    <col width="14" customWidth="1" min="8" max="8"/>
  </cols>
  <sheetData>
    <row r="1" ht="30" customHeight="1">
      <c r="A1" s="1" t="inlineStr">
        <is>
          <t>Спецификация электроматериалов — шаблон Электро24</t>
        </is>
      </c>
    </row>
    <row r="2" ht="42" customHeight="1">
      <c r="A2" s="2" t="inlineStr">
        <is>
          <t>Заполните жёлтые ячейки и отправьте файл на opt@electro24.ru или через форму на electro24.ru/upload.html — вернём счёт за 2 часа в рабочее время. Графы «Цена» и «Сумма» заполняет поставщик.</t>
        </is>
      </c>
    </row>
    <row r="3" ht="28" customHeight="1">
      <c r="A3" s="3" t="inlineStr">
        <is>
          <t>Как заполнять: строки 5–19 — ваши позиции. «Допуск по бренду»: «оригинал» — строго марка из сметы, «любой» — подберём аналог с экономией (покажем на листе «Сравнение аналогов»).</t>
        </is>
      </c>
    </row>
    <row r="4" ht="26" customHeight="1">
      <c r="A4" s="4" t="inlineStr">
        <is>
          <t>№</t>
        </is>
      </c>
      <c r="B4" s="4" t="inlineStr">
        <is>
          <t>Наименование / марка</t>
        </is>
      </c>
      <c r="C4" s="4" t="inlineStr">
        <is>
          <t>Допуск по бренду</t>
        </is>
      </c>
      <c r="D4" s="4" t="inlineStr">
        <is>
          <t>Артикул (если есть)</t>
        </is>
      </c>
      <c r="E4" s="4" t="inlineStr">
        <is>
          <t>Ед.</t>
        </is>
      </c>
      <c r="F4" s="4" t="inlineStr">
        <is>
          <t>Кол-во</t>
        </is>
      </c>
      <c r="G4" s="4" t="inlineStr">
        <is>
          <t>Цена, ₽</t>
        </is>
      </c>
      <c r="H4" s="4" t="inlineStr">
        <is>
          <t>Сумма, ₽</t>
        </is>
      </c>
    </row>
    <row r="5">
      <c r="A5" s="5" t="n">
        <v>1</v>
      </c>
      <c r="B5" s="6" t="inlineStr">
        <is>
          <t>Кабель ВВГнг-LS 3×2,5</t>
        </is>
      </c>
      <c r="C5" s="7" t="inlineStr">
        <is>
          <t>любой</t>
        </is>
      </c>
      <c r="D5" s="7" t="n"/>
      <c r="E5" s="7" t="inlineStr">
        <is>
          <t>м</t>
        </is>
      </c>
      <c r="F5" s="8" t="n">
        <v>300</v>
      </c>
      <c r="G5" s="9" t="n"/>
      <c r="H5" s="10">
        <f>IF(AND(F5&lt;&gt;"",G5&lt;&gt;""),F5*G5,"")</f>
        <v/>
      </c>
    </row>
    <row r="6">
      <c r="A6" s="5" t="n">
        <v>2</v>
      </c>
      <c r="B6" s="6" t="inlineStr">
        <is>
          <t>Автоматический выключатель 1P 16А, хар-ка C</t>
        </is>
      </c>
      <c r="C6" s="7" t="inlineStr">
        <is>
          <t>оригинал</t>
        </is>
      </c>
      <c r="D6" s="7" t="n"/>
      <c r="E6" s="7" t="inlineStr">
        <is>
          <t>шт</t>
        </is>
      </c>
      <c r="F6" s="8" t="n">
        <v>25</v>
      </c>
      <c r="G6" s="9" t="n"/>
      <c r="H6" s="10">
        <f>IF(AND(F6&lt;&gt;"",G6&lt;&gt;""),F6*G6,"")</f>
        <v/>
      </c>
    </row>
    <row r="7">
      <c r="A7" s="5" t="n">
        <v>3</v>
      </c>
      <c r="B7" s="6" t="inlineStr">
        <is>
          <t>УЗО 2P 40А 30мА (тип A)</t>
        </is>
      </c>
      <c r="C7" s="7" t="inlineStr">
        <is>
          <t>любой</t>
        </is>
      </c>
      <c r="D7" s="7" t="n"/>
      <c r="E7" s="7" t="inlineStr">
        <is>
          <t>шт</t>
        </is>
      </c>
      <c r="F7" s="8" t="n">
        <v>4</v>
      </c>
      <c r="G7" s="9" t="n"/>
      <c r="H7" s="10">
        <f>IF(AND(F7&lt;&gt;"",G7&lt;&gt;""),F7*G7,"")</f>
        <v/>
      </c>
    </row>
    <row r="8">
      <c r="A8" s="5" t="n">
        <v>4</v>
      </c>
      <c r="B8" s="6" t="inlineStr">
        <is>
          <t>Кабель-канал 40×25</t>
        </is>
      </c>
      <c r="C8" s="7" t="inlineStr">
        <is>
          <t>любой</t>
        </is>
      </c>
      <c r="D8" s="7" t="n"/>
      <c r="E8" s="7" t="inlineStr">
        <is>
          <t>м</t>
        </is>
      </c>
      <c r="F8" s="8" t="n">
        <v>120</v>
      </c>
      <c r="G8" s="9" t="n"/>
      <c r="H8" s="10">
        <f>IF(AND(F8&lt;&gt;"",G8&lt;&gt;""),F8*G8,"")</f>
        <v/>
      </c>
    </row>
    <row r="9">
      <c r="A9" s="5" t="n">
        <v>5</v>
      </c>
      <c r="B9" s="6" t="n"/>
      <c r="C9" s="7" t="n"/>
      <c r="D9" s="7" t="n"/>
      <c r="E9" s="7" t="n"/>
      <c r="F9" s="8" t="n"/>
      <c r="G9" s="9" t="n"/>
      <c r="H9" s="10">
        <f>IF(AND(F9&lt;&gt;"",G9&lt;&gt;""),F9*G9,"")</f>
        <v/>
      </c>
    </row>
    <row r="10">
      <c r="A10" s="5" t="n">
        <v>6</v>
      </c>
      <c r="B10" s="6" t="n"/>
      <c r="C10" s="7" t="n"/>
      <c r="D10" s="7" t="n"/>
      <c r="E10" s="7" t="n"/>
      <c r="F10" s="8" t="n"/>
      <c r="G10" s="9" t="n"/>
      <c r="H10" s="10">
        <f>IF(AND(F10&lt;&gt;"",G10&lt;&gt;""),F10*G10,"")</f>
        <v/>
      </c>
    </row>
    <row r="11">
      <c r="A11" s="5" t="n">
        <v>7</v>
      </c>
      <c r="B11" s="6" t="n"/>
      <c r="C11" s="7" t="n"/>
      <c r="D11" s="7" t="n"/>
      <c r="E11" s="7" t="n"/>
      <c r="F11" s="8" t="n"/>
      <c r="G11" s="9" t="n"/>
      <c r="H11" s="10">
        <f>IF(AND(F11&lt;&gt;"",G11&lt;&gt;""),F11*G11,"")</f>
        <v/>
      </c>
    </row>
    <row r="12">
      <c r="A12" s="5" t="n">
        <v>8</v>
      </c>
      <c r="B12" s="6" t="n"/>
      <c r="C12" s="7" t="n"/>
      <c r="D12" s="7" t="n"/>
      <c r="E12" s="7" t="n"/>
      <c r="F12" s="8" t="n"/>
      <c r="G12" s="9" t="n"/>
      <c r="H12" s="10">
        <f>IF(AND(F12&lt;&gt;"",G12&lt;&gt;""),F12*G12,"")</f>
        <v/>
      </c>
    </row>
    <row r="13">
      <c r="A13" s="5" t="n">
        <v>9</v>
      </c>
      <c r="B13" s="6" t="n"/>
      <c r="C13" s="7" t="n"/>
      <c r="D13" s="7" t="n"/>
      <c r="E13" s="7" t="n"/>
      <c r="F13" s="8" t="n"/>
      <c r="G13" s="9" t="n"/>
      <c r="H13" s="10">
        <f>IF(AND(F13&lt;&gt;"",G13&lt;&gt;""),F13*G13,"")</f>
        <v/>
      </c>
    </row>
    <row r="14">
      <c r="A14" s="5" t="n">
        <v>10</v>
      </c>
      <c r="B14" s="6" t="n"/>
      <c r="C14" s="7" t="n"/>
      <c r="D14" s="7" t="n"/>
      <c r="E14" s="7" t="n"/>
      <c r="F14" s="8" t="n"/>
      <c r="G14" s="9" t="n"/>
      <c r="H14" s="10">
        <f>IF(AND(F14&lt;&gt;"",G14&lt;&gt;""),F14*G14,"")</f>
        <v/>
      </c>
    </row>
    <row r="15">
      <c r="A15" s="5" t="n">
        <v>11</v>
      </c>
      <c r="B15" s="6" t="n"/>
      <c r="C15" s="7" t="n"/>
      <c r="D15" s="7" t="n"/>
      <c r="E15" s="7" t="n"/>
      <c r="F15" s="8" t="n"/>
      <c r="G15" s="9" t="n"/>
      <c r="H15" s="10">
        <f>IF(AND(F15&lt;&gt;"",G15&lt;&gt;""),F15*G15,"")</f>
        <v/>
      </c>
    </row>
    <row r="16">
      <c r="A16" s="5" t="n">
        <v>12</v>
      </c>
      <c r="B16" s="6" t="n"/>
      <c r="C16" s="7" t="n"/>
      <c r="D16" s="7" t="n"/>
      <c r="E16" s="7" t="n"/>
      <c r="F16" s="8" t="n"/>
      <c r="G16" s="9" t="n"/>
      <c r="H16" s="10">
        <f>IF(AND(F16&lt;&gt;"",G16&lt;&gt;""),F16*G16,"")</f>
        <v/>
      </c>
    </row>
    <row r="17">
      <c r="A17" s="5" t="n">
        <v>13</v>
      </c>
      <c r="B17" s="6" t="n"/>
      <c r="C17" s="7" t="n"/>
      <c r="D17" s="7" t="n"/>
      <c r="E17" s="7" t="n"/>
      <c r="F17" s="8" t="n"/>
      <c r="G17" s="9" t="n"/>
      <c r="H17" s="10">
        <f>IF(AND(F17&lt;&gt;"",G17&lt;&gt;""),F17*G17,"")</f>
        <v/>
      </c>
    </row>
    <row r="18">
      <c r="A18" s="5" t="n">
        <v>14</v>
      </c>
      <c r="B18" s="6" t="n"/>
      <c r="C18" s="7" t="n"/>
      <c r="D18" s="7" t="n"/>
      <c r="E18" s="7" t="n"/>
      <c r="F18" s="8" t="n"/>
      <c r="G18" s="9" t="n"/>
      <c r="H18" s="10">
        <f>IF(AND(F18&lt;&gt;"",G18&lt;&gt;""),F18*G18,"")</f>
        <v/>
      </c>
    </row>
    <row r="19">
      <c r="A19" s="5" t="n">
        <v>15</v>
      </c>
      <c r="B19" s="6" t="n"/>
      <c r="C19" s="7" t="n"/>
      <c r="D19" s="7" t="n"/>
      <c r="E19" s="7" t="n"/>
      <c r="F19" s="8" t="n"/>
      <c r="G19" s="9" t="n"/>
      <c r="H19" s="10">
        <f>IF(AND(F19&lt;&gt;"",G19&lt;&gt;""),F19*G19,"")</f>
        <v/>
      </c>
    </row>
    <row r="20">
      <c r="A20" s="11" t="inlineStr">
        <is>
          <t>ИТОГО (заполняется после расчёта поставщика):</t>
        </is>
      </c>
      <c r="B20" s="12" t="n"/>
      <c r="C20" s="12" t="n"/>
      <c r="D20" s="12" t="n"/>
      <c r="E20" s="12" t="n"/>
      <c r="F20" s="12" t="n"/>
      <c r="G20" s="12" t="n"/>
      <c r="H20" s="13">
        <f>SUM(H5:H19)</f>
        <v/>
      </c>
    </row>
  </sheetData>
  <mergeCells count="4">
    <mergeCell ref="A20:G20"/>
    <mergeCell ref="A3:H3"/>
    <mergeCell ref="A2:H2"/>
    <mergeCell ref="A1:H1"/>
  </mergeCells>
  <dataValidations count="2">
    <dataValidation sqref="E5 E6 E7 E8 E9 E10 E11 E12 E13 E14 E15 E16 E17 E18 E19" showDropDown="0" showInputMessage="0" showErrorMessage="0" allowBlank="1" type="list">
      <formula1>"м,шт,кор,уп,бухт,компл"</formula1>
    </dataValidation>
    <dataValidation sqref="C5 C6 C7 C8 C9 C10 C11 C12 C13 C14 C15 C16 C17 C18 C19" showDropDown="0" showInputMessage="0" showErrorMessage="0" allowBlank="1" type="list">
      <formula1>"любой,оригинал"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6" customWidth="1" min="3" max="3"/>
    <col width="12" customWidth="1" min="4" max="4"/>
    <col width="12" customWidth="1" min="5" max="5"/>
    <col width="12" customWidth="1" min="6" max="6"/>
    <col width="11" customWidth="1" min="7" max="7"/>
    <col width="30" customWidth="1" min="8" max="8"/>
  </cols>
  <sheetData>
    <row r="1" ht="30" customHeight="1">
      <c r="A1" s="1" t="inlineStr">
        <is>
          <t>Сравнение позиции сметы с предложенным аналогом</t>
        </is>
      </c>
    </row>
    <row r="2" ht="44" customHeight="1">
      <c r="A2" s="2" t="inlineStr">
        <is>
          <t>Правило замены: аналог должен совпадать по номиналу, отключающей способности, характеристике отключения, типу (для УЗО) и степени защиты IP. Поставщик обязан показать экономию по каждой заменённой позиции.</t>
        </is>
      </c>
    </row>
    <row r="4" ht="26" customHeight="1">
      <c r="A4" s="4" t="inlineStr">
        <is>
          <t>Позиция по смете</t>
        </is>
      </c>
      <c r="B4" s="4" t="inlineStr">
        <is>
          <t>Бренд по смете</t>
        </is>
      </c>
      <c r="C4" s="4" t="inlineStr">
        <is>
          <t>Предложенный аналог</t>
        </is>
      </c>
      <c r="D4" s="4" t="inlineStr">
        <is>
          <t>Цена по смете, ₽</t>
        </is>
      </c>
      <c r="E4" s="4" t="inlineStr">
        <is>
          <t>Цена аналога, ₽</t>
        </is>
      </c>
      <c r="F4" s="4" t="inlineStr">
        <is>
          <t>Экономия, ₽</t>
        </is>
      </c>
      <c r="G4" s="4" t="inlineStr">
        <is>
          <t>Экономия, %</t>
        </is>
      </c>
      <c r="H4" s="4" t="inlineStr">
        <is>
          <t>Комментарий (что сверили)</t>
        </is>
      </c>
    </row>
    <row r="5">
      <c r="A5" s="6" t="inlineStr">
        <is>
          <t>Кабель ВВГнг-LS 3×2,5</t>
        </is>
      </c>
      <c r="B5" s="6" t="inlineStr">
        <is>
          <t>Кабэкс</t>
        </is>
      </c>
      <c r="C5" s="6" t="inlineStr">
        <is>
          <t>ВВГнг-LS 3×2,5 (Рыбинсккабель)</t>
        </is>
      </c>
      <c r="D5" s="6" t="n">
        <v>98</v>
      </c>
      <c r="E5" s="6" t="n">
        <v>91.5</v>
      </c>
      <c r="F5" s="10" t="inlineStr">
        <is>
          <t>ГОСТ 31996, сечение, нг-LS</t>
        </is>
      </c>
      <c r="G5" s="14">
        <f>IF(AND(D5&lt;&gt;"",E5&lt;&gt;"",D5&gt;0),(D5-E5)/D5,"")</f>
        <v/>
      </c>
      <c r="H5" s="6" t="n"/>
    </row>
    <row r="6">
      <c r="A6" s="6" t="n"/>
      <c r="B6" s="6" t="n"/>
      <c r="C6" s="6" t="n"/>
      <c r="D6" s="6" t="n"/>
      <c r="E6" s="6" t="n"/>
      <c r="F6" s="10">
        <f>IF(AND(D6&lt;&gt;"",E6&lt;&gt;""),D6-E6,"")</f>
        <v/>
      </c>
      <c r="G6" s="14">
        <f>IF(AND(D6&lt;&gt;"",E6&lt;&gt;"",D6&gt;0),(D6-E6)/D6,"")</f>
        <v/>
      </c>
      <c r="H6" s="6" t="n"/>
    </row>
    <row r="7">
      <c r="A7" s="6" t="n"/>
      <c r="B7" s="6" t="n"/>
      <c r="C7" s="6" t="n"/>
      <c r="D7" s="6" t="n"/>
      <c r="E7" s="6" t="n"/>
      <c r="F7" s="10">
        <f>IF(AND(D7&lt;&gt;"",E7&lt;&gt;""),D7-E7,"")</f>
        <v/>
      </c>
      <c r="G7" s="14">
        <f>IF(AND(D7&lt;&gt;"",E7&lt;&gt;"",D7&gt;0),(D7-E7)/D7,"")</f>
        <v/>
      </c>
      <c r="H7" s="6" t="n"/>
    </row>
    <row r="8">
      <c r="A8" s="6" t="n"/>
      <c r="B8" s="6" t="n"/>
      <c r="C8" s="6" t="n"/>
      <c r="D8" s="6" t="n"/>
      <c r="E8" s="6" t="n"/>
      <c r="F8" s="10">
        <f>IF(AND(D8&lt;&gt;"",E8&lt;&gt;""),D8-E8,"")</f>
        <v/>
      </c>
      <c r="G8" s="14">
        <f>IF(AND(D8&lt;&gt;"",E8&lt;&gt;"",D8&gt;0),(D8-E8)/D8,"")</f>
        <v/>
      </c>
      <c r="H8" s="6" t="n"/>
    </row>
    <row r="9">
      <c r="A9" s="6" t="n"/>
      <c r="B9" s="6" t="n"/>
      <c r="C9" s="6" t="n"/>
      <c r="D9" s="6" t="n"/>
      <c r="E9" s="6" t="n"/>
      <c r="F9" s="10">
        <f>IF(AND(D9&lt;&gt;"",E9&lt;&gt;""),D9-E9,"")</f>
        <v/>
      </c>
      <c r="G9" s="14">
        <f>IF(AND(D9&lt;&gt;"",E9&lt;&gt;"",D9&gt;0),(D9-E9)/D9,"")</f>
        <v/>
      </c>
      <c r="H9" s="6" t="n"/>
    </row>
    <row r="10">
      <c r="A10" s="6" t="n"/>
      <c r="B10" s="6" t="n"/>
      <c r="C10" s="6" t="n"/>
      <c r="D10" s="6" t="n"/>
      <c r="E10" s="6" t="n"/>
      <c r="F10" s="10">
        <f>IF(AND(D10&lt;&gt;"",E10&lt;&gt;""),D10-E10,"")</f>
        <v/>
      </c>
      <c r="G10" s="14">
        <f>IF(AND(D10&lt;&gt;"",E10&lt;&gt;"",D10&gt;0),(D10-E10)/D10,"")</f>
        <v/>
      </c>
      <c r="H10" s="6" t="n"/>
    </row>
    <row r="11">
      <c r="A11" s="6" t="n"/>
      <c r="B11" s="6" t="n"/>
      <c r="C11" s="6" t="n"/>
      <c r="D11" s="6" t="n"/>
      <c r="E11" s="6" t="n"/>
      <c r="F11" s="10">
        <f>IF(AND(D11&lt;&gt;"",E11&lt;&gt;""),D11-E11,"")</f>
        <v/>
      </c>
      <c r="G11" s="14">
        <f>IF(AND(D11&lt;&gt;"",E11&lt;&gt;"",D11&gt;0),(D11-E11)/D11,"")</f>
        <v/>
      </c>
      <c r="H11" s="6" t="n"/>
    </row>
    <row r="12">
      <c r="A12" s="6" t="n"/>
      <c r="B12" s="6" t="n"/>
      <c r="C12" s="6" t="n"/>
      <c r="D12" s="6" t="n"/>
      <c r="E12" s="6" t="n"/>
      <c r="F12" s="10">
        <f>IF(AND(D12&lt;&gt;"",E12&lt;&gt;""),D12-E12,"")</f>
        <v/>
      </c>
      <c r="G12" s="14">
        <f>IF(AND(D12&lt;&gt;"",E12&lt;&gt;"",D12&gt;0),(D12-E12)/D12,"")</f>
        <v/>
      </c>
      <c r="H12" s="6" t="n"/>
    </row>
    <row r="13">
      <c r="A13" s="6" t="n"/>
      <c r="B13" s="6" t="n"/>
      <c r="C13" s="6" t="n"/>
      <c r="D13" s="6" t="n"/>
      <c r="E13" s="6" t="n"/>
      <c r="F13" s="10">
        <f>IF(AND(D13&lt;&gt;"",E13&lt;&gt;""),D13-E13,"")</f>
        <v/>
      </c>
      <c r="G13" s="14">
        <f>IF(AND(D13&lt;&gt;"",E13&lt;&gt;"",D13&gt;0),(D13-E13)/D13,"")</f>
        <v/>
      </c>
      <c r="H13" s="6" t="n"/>
    </row>
    <row r="14">
      <c r="A14" s="6" t="n"/>
      <c r="B14" s="6" t="n"/>
      <c r="C14" s="6" t="n"/>
      <c r="D14" s="6" t="n"/>
      <c r="E14" s="6" t="n"/>
      <c r="F14" s="10">
        <f>IF(AND(D14&lt;&gt;"",E14&lt;&gt;""),D14-E14,"")</f>
        <v/>
      </c>
      <c r="G14" s="14">
        <f>IF(AND(D14&lt;&gt;"",E14&lt;&gt;"",D14&gt;0),(D14-E14)/D14,"")</f>
        <v/>
      </c>
      <c r="H14" s="6" t="n"/>
    </row>
  </sheetData>
  <mergeCells count="2">
    <mergeCell ref="A2:H2"/>
    <mergeCell ref="A1:H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cols>
    <col width="22" customWidth="1" min="1" max="1"/>
    <col width="32" customWidth="1" min="2" max="2"/>
    <col width="13" customWidth="1" min="3" max="3"/>
    <col width="11" customWidth="1" min="4" max="4"/>
    <col width="10" customWidth="1" min="5" max="5"/>
    <col width="22" customWidth="1" min="6" max="6"/>
    <col width="12" customWidth="1" min="7" max="7"/>
  </cols>
  <sheetData>
    <row r="1" ht="30" customHeight="1">
      <c r="A1" s="1" t="inlineStr">
        <is>
          <t>Расчёт длины кабеля к заказу</t>
        </is>
      </c>
    </row>
    <row r="2" ht="44" customHeight="1">
      <c r="A2" s="2" t="inlineStr">
        <is>
          <t>Заполните марку, маршрут и длину по оси — остальное посчитается. Запас 5% закладывается на подъём, прокладку и разделку жил. Для бухт — 100 м, для барабанов — укажите длину барабана производителя.</t>
        </is>
      </c>
    </row>
    <row r="4" ht="26" customHeight="1">
      <c r="A4" s="4" t="inlineStr">
        <is>
          <t>Марка кабеля</t>
        </is>
      </c>
      <c r="B4" s="4" t="inlineStr">
        <is>
          <t>Маршрут (откуда → куда)</t>
        </is>
      </c>
      <c r="C4" s="4" t="inlineStr">
        <is>
          <t>Длина по оси, м</t>
        </is>
      </c>
      <c r="D4" s="4" t="inlineStr">
        <is>
          <t>Запас 5%, м</t>
        </is>
      </c>
      <c r="E4" s="4" t="inlineStr">
        <is>
          <t>Итого, м</t>
        </is>
      </c>
      <c r="F4" s="4" t="inlineStr">
        <is>
          <t>Длина бухты/барабана, м</t>
        </is>
      </c>
      <c r="G4" s="4" t="inlineStr">
        <is>
          <t>Заказать, бухт</t>
        </is>
      </c>
    </row>
    <row r="5">
      <c r="A5" s="6" t="inlineStr">
        <is>
          <t>ВВГнг-LS 3×2,5</t>
        </is>
      </c>
      <c r="B5" s="6" t="inlineStr">
        <is>
          <t>ЩР этажный → квартира 12</t>
        </is>
      </c>
      <c r="C5" s="6" t="n">
        <v>78</v>
      </c>
      <c r="D5" s="15" t="n">
        <v>100</v>
      </c>
      <c r="E5" s="15">
        <f>IF(C5&lt;&gt;"",C5+D5,"")</f>
        <v/>
      </c>
      <c r="F5" s="6" t="n"/>
      <c r="G5" s="16">
        <f>IF(AND(E5&lt;&gt;"",F5&lt;&gt;"",F5&gt;0),CEILING(E5/F5,1),"")</f>
        <v/>
      </c>
    </row>
    <row r="6">
      <c r="A6" s="6" t="n"/>
      <c r="B6" s="6" t="n"/>
      <c r="C6" s="6" t="n"/>
      <c r="D6" s="15">
        <f>IF(C6&lt;&gt;"",ROUND(C6*0.05,1),"")</f>
        <v/>
      </c>
      <c r="E6" s="15">
        <f>IF(C6&lt;&gt;"",C6+D6,"")</f>
        <v/>
      </c>
      <c r="F6" s="6" t="n"/>
      <c r="G6" s="16">
        <f>IF(AND(E6&lt;&gt;"",F6&lt;&gt;"",F6&gt;0),CEILING(E6/F6,1),"")</f>
        <v/>
      </c>
    </row>
    <row r="7">
      <c r="A7" s="6" t="n"/>
      <c r="B7" s="6" t="n"/>
      <c r="C7" s="6" t="n"/>
      <c r="D7" s="15">
        <f>IF(C7&lt;&gt;"",ROUND(C7*0.05,1),"")</f>
        <v/>
      </c>
      <c r="E7" s="15">
        <f>IF(C7&lt;&gt;"",C7+D7,"")</f>
        <v/>
      </c>
      <c r="F7" s="6" t="n"/>
      <c r="G7" s="16">
        <f>IF(AND(E7&lt;&gt;"",F7&lt;&gt;"",F7&gt;0),CEILING(E7/F7,1),"")</f>
        <v/>
      </c>
    </row>
    <row r="8">
      <c r="A8" s="6" t="n"/>
      <c r="B8" s="6" t="n"/>
      <c r="C8" s="6" t="n"/>
      <c r="D8" s="15">
        <f>IF(C8&lt;&gt;"",ROUND(C8*0.05,1),"")</f>
        <v/>
      </c>
      <c r="E8" s="15">
        <f>IF(C8&lt;&gt;"",C8+D8,"")</f>
        <v/>
      </c>
      <c r="F8" s="6" t="n"/>
      <c r="G8" s="16">
        <f>IF(AND(E8&lt;&gt;"",F8&lt;&gt;"",F8&gt;0),CEILING(E8/F8,1),"")</f>
        <v/>
      </c>
    </row>
    <row r="9">
      <c r="A9" s="6" t="n"/>
      <c r="B9" s="6" t="n"/>
      <c r="C9" s="6" t="n"/>
      <c r="D9" s="15">
        <f>IF(C9&lt;&gt;"",ROUND(C9*0.05,1),"")</f>
        <v/>
      </c>
      <c r="E9" s="15">
        <f>IF(C9&lt;&gt;"",C9+D9,"")</f>
        <v/>
      </c>
      <c r="F9" s="6" t="n"/>
      <c r="G9" s="16">
        <f>IF(AND(E9&lt;&gt;"",F9&lt;&gt;"",F9&gt;0),CEILING(E9/F9,1),"")</f>
        <v/>
      </c>
    </row>
    <row r="10">
      <c r="A10" s="6" t="n"/>
      <c r="B10" s="6" t="n"/>
      <c r="C10" s="6" t="n"/>
      <c r="D10" s="15">
        <f>IF(C10&lt;&gt;"",ROUND(C10*0.05,1),"")</f>
        <v/>
      </c>
      <c r="E10" s="15">
        <f>IF(C10&lt;&gt;"",C10+D10,"")</f>
        <v/>
      </c>
      <c r="F10" s="6" t="n"/>
      <c r="G10" s="16">
        <f>IF(AND(E10&lt;&gt;"",F10&lt;&gt;"",F10&gt;0),CEILING(E10/F10,1),"")</f>
        <v/>
      </c>
    </row>
    <row r="11">
      <c r="A11" s="6" t="n"/>
      <c r="B11" s="6" t="n"/>
      <c r="C11" s="6" t="n"/>
      <c r="D11" s="15">
        <f>IF(C11&lt;&gt;"",ROUND(C11*0.05,1),"")</f>
        <v/>
      </c>
      <c r="E11" s="15">
        <f>IF(C11&lt;&gt;"",C11+D11,"")</f>
        <v/>
      </c>
      <c r="F11" s="6" t="n"/>
      <c r="G11" s="16">
        <f>IF(AND(E11&lt;&gt;"",F11&lt;&gt;"",F11&gt;0),CEILING(E11/F11,1),"")</f>
        <v/>
      </c>
    </row>
    <row r="12">
      <c r="A12" s="6" t="n"/>
      <c r="B12" s="6" t="n"/>
      <c r="C12" s="6" t="n"/>
      <c r="D12" s="15">
        <f>IF(C12&lt;&gt;"",ROUND(C12*0.05,1),"")</f>
        <v/>
      </c>
      <c r="E12" s="15">
        <f>IF(C12&lt;&gt;"",C12+D12,"")</f>
        <v/>
      </c>
      <c r="F12" s="6" t="n"/>
      <c r="G12" s="16">
        <f>IF(AND(E12&lt;&gt;"",F12&lt;&gt;"",F12&gt;0),CEILING(E12/F12,1),"")</f>
        <v/>
      </c>
    </row>
    <row r="14" ht="26" customHeight="1">
      <c r="A14" s="17" t="inlineStr">
        <is>
          <t>Проверьте, чтобы в одной бухте была вся линия: перемычки между бухтами — лишние точки отказа. Если линия длиннее бухты — согласуйте с монтажниками стыковку заранее.</t>
        </is>
      </c>
    </row>
  </sheetData>
  <mergeCells count="3">
    <mergeCell ref="A14:G14"/>
    <mergeCell ref="A2:G2"/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6" customWidth="1" min="1" max="1"/>
    <col width="95" customWidth="1" min="2" max="2"/>
  </cols>
  <sheetData>
    <row r="1">
      <c r="A1" s="18" t="inlineStr">
        <is>
          <t>Как быстро получить точный счёт</t>
        </is>
      </c>
    </row>
    <row r="3" ht="34" customHeight="1">
      <c r="A3" s="19" t="inlineStr">
        <is>
          <t>Марка не принципиальна?</t>
        </is>
      </c>
      <c r="B3" s="20" t="inlineStr">
        <is>
          <t>Поставьте допуск «любой» — подберём доступный аналог и покажем экономию отдельным листом.</t>
        </is>
      </c>
    </row>
    <row r="5" ht="34" customHeight="1">
      <c r="A5" s="19" t="inlineStr">
        <is>
          <t>Не знаете артикул?</t>
        </is>
      </c>
      <c r="B5" s="20" t="inlineStr">
        <is>
          <t>Не страшно: достаточно наименования, единицы и количества. Артикул ускоряет, но не обязателен.</t>
        </is>
      </c>
    </row>
    <row r="7" ht="34" customHeight="1">
      <c r="A7" s="19" t="inlineStr">
        <is>
          <t>Фото вместо таблицы</t>
        </is>
      </c>
      <c r="B7" s="20" t="inlineStr">
        <is>
          <t>Можно вообще не заполнять файл: пришлите фото списка из блокнота или скрин из Excel — распознаем сами.</t>
        </is>
      </c>
    </row>
    <row r="9" ht="34" customHeight="1">
      <c r="A9" s="19" t="inlineStr">
        <is>
          <t>Сверьте единицы</t>
        </is>
      </c>
      <c r="B9" s="20" t="inlineStr">
        <is>
          <t>Кабель и лоток — в метрах, розетки и автоматы — в штуках, кабель-канал часто продаётся коробками по 2 м. Ошибка в единицах — причина №1 расхождений в счетах.</t>
        </is>
      </c>
    </row>
    <row r="11" ht="34" customHeight="1">
      <c r="A11" s="19" t="inlineStr">
        <is>
          <t>Учтите запас</t>
        </is>
      </c>
      <c r="B11" s="20" t="inlineStr">
        <is>
          <t>Кабель +5% на прокладку, крепёж и расходники +3–5% бюджета: наконечники, DIN-рейка, заглушки лотка.</t>
        </is>
      </c>
    </row>
    <row r="13" ht="34" customHeight="1">
      <c r="A13" s="19" t="inlineStr">
        <is>
          <t>Три способа отправки</t>
        </is>
      </c>
      <c r="B13" s="20" t="inlineStr">
        <is>
          <t>opt@electro24.ru · форма electro24.ru/upload.html · WhatsApp/Telegram +7 (495) 112-33-10.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2026-09-17T23:42:27Z</dcterms:created>
  <dcterms:modified xmlns:dcterms="http://purl.org/dc/terms/" xmlns:xsi="http://www.w3.org/2001/XMLSchema-instance" xsi:type="dcterms:W3CDTF">2026-09-17T23:42:27Z</dcterms:modified>
</cp:coreProperties>
</file>